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ullivanm\Documents\DISTRICT\Negotiated Agreements\2022-2023\Amended DNA documents\"/>
    </mc:Choice>
  </mc:AlternateContent>
  <bookViews>
    <workbookView xWindow="0" yWindow="0" windowWidth="13665" windowHeight="7965"/>
  </bookViews>
  <sheets>
    <sheet name="District Budget" sheetId="1" r:id="rId1"/>
    <sheet name="District Staff" sheetId="2" r:id="rId2"/>
    <sheet name="Sheet1" sheetId="3" state="hidden"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1" l="1"/>
  <c r="C29" i="1" l="1"/>
  <c r="C14" i="1"/>
  <c r="C13" i="1"/>
  <c r="C31" i="1" l="1"/>
  <c r="C22" i="1"/>
  <c r="C43" i="1" l="1"/>
  <c r="C34" i="1"/>
  <c r="C26" i="1"/>
  <c r="C15" i="1"/>
  <c r="E30" i="2"/>
  <c r="C30" i="2"/>
  <c r="B30" i="2"/>
  <c r="F25" i="2"/>
  <c r="D29" i="2"/>
  <c r="F29" i="2" s="1"/>
  <c r="D25" i="2"/>
  <c r="D24" i="2"/>
  <c r="F24" i="2" s="1"/>
  <c r="B43" i="1"/>
  <c r="B15" i="1"/>
  <c r="D15" i="2"/>
  <c r="F15" i="2" s="1"/>
  <c r="D14" i="2"/>
  <c r="F14" i="2" s="1"/>
  <c r="D26" i="2"/>
  <c r="F26" i="2" s="1"/>
  <c r="D27" i="2"/>
  <c r="F27" i="2" s="1"/>
  <c r="D28" i="2"/>
  <c r="F28" i="2" s="1"/>
  <c r="D22" i="2"/>
  <c r="F22" i="2" s="1"/>
  <c r="D21" i="2"/>
  <c r="F21" i="2" s="1"/>
  <c r="D20" i="2"/>
  <c r="F20" i="2" s="1"/>
  <c r="D19" i="2"/>
  <c r="F19" i="2" s="1"/>
  <c r="D18" i="2"/>
  <c r="F18" i="2" s="1"/>
  <c r="D17" i="2"/>
  <c r="F17" i="2" s="1"/>
  <c r="D16" i="2"/>
  <c r="F16" i="2" s="1"/>
  <c r="D10" i="2"/>
  <c r="F10" i="2" s="1"/>
  <c r="C9" i="2"/>
  <c r="D9" i="2" s="1"/>
  <c r="F9" i="2" s="1"/>
  <c r="B34" i="1"/>
  <c r="B26" i="1"/>
  <c r="D30" i="2" l="1"/>
  <c r="F30" i="2" s="1"/>
  <c r="C45" i="1"/>
  <c r="B45" i="1"/>
  <c r="D43" i="1" l="1"/>
  <c r="D29" i="1"/>
  <c r="D13" i="1"/>
  <c r="D42" i="1"/>
  <c r="D12" i="1"/>
  <c r="D41" i="1"/>
  <c r="D25" i="1"/>
  <c r="D11" i="1"/>
  <c r="D39" i="1"/>
  <c r="D23" i="1"/>
  <c r="D33" i="1"/>
  <c r="D32" i="1"/>
  <c r="D18" i="1"/>
  <c r="D30" i="1"/>
  <c r="D40" i="1"/>
  <c r="D15" i="1"/>
  <c r="D24" i="1"/>
  <c r="D21" i="1"/>
  <c r="D20" i="1"/>
  <c r="D31" i="1"/>
  <c r="D14" i="1"/>
  <c r="D38" i="1"/>
  <c r="D37" i="1"/>
  <c r="D22" i="1"/>
  <c r="D34" i="1"/>
  <c r="D19" i="1"/>
  <c r="D26" i="1"/>
  <c r="D8" i="1"/>
  <c r="D45" i="1" l="1"/>
</calcChain>
</file>

<file path=xl/comments1.xml><?xml version="1.0" encoding="utf-8"?>
<comments xmlns="http://schemas.openxmlformats.org/spreadsheetml/2006/main">
  <authors>
    <author>tc={2292C712-69A7-44C5-868A-C5174D087D4F}</author>
  </authors>
  <commentList>
    <comment ref="B1"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Is this sheet needed?  I think it was removed last year
Reply:
    I agree... it isn't needed and will be removed. </t>
        </r>
      </text>
    </comment>
  </commentList>
</comments>
</file>

<file path=xl/sharedStrings.xml><?xml version="1.0" encoding="utf-8"?>
<sst xmlns="http://schemas.openxmlformats.org/spreadsheetml/2006/main" count="117" uniqueCount="103">
  <si>
    <t>District Negotiated Agreement Fiscal Year: 2022-23</t>
  </si>
  <si>
    <t xml:space="preserve">Salaries/Wages/Benefits  </t>
  </si>
  <si>
    <t>District Development Salaries and Wages</t>
  </si>
  <si>
    <t>District Development Benefits</t>
  </si>
  <si>
    <t>District Resources Salaries and Wages</t>
  </si>
  <si>
    <t>District Resources Benefits</t>
  </si>
  <si>
    <t>Subtotal</t>
  </si>
  <si>
    <t>District Development</t>
  </si>
  <si>
    <t>Travel</t>
  </si>
  <si>
    <t>Technology Support/Training</t>
  </si>
  <si>
    <t>Continuing Ed./Prof. Development</t>
  </si>
  <si>
    <t>Programming/Outreach Services</t>
  </si>
  <si>
    <t>Marketing/PR</t>
  </si>
  <si>
    <t>Dues &amp; Memberships for District Consultants</t>
  </si>
  <si>
    <t>Office Expense for District Development</t>
  </si>
  <si>
    <t>Other development expense (please list)</t>
  </si>
  <si>
    <t>District Resources</t>
  </si>
  <si>
    <t>Collection Development</t>
  </si>
  <si>
    <t>Collection Processing Costs</t>
  </si>
  <si>
    <t>Electronic Resources/Databases/Online Services</t>
  </si>
  <si>
    <t xml:space="preserve">Reference Materials for District Use  </t>
  </si>
  <si>
    <t>Other Resource Expense (please list)</t>
  </si>
  <si>
    <t>Interlibrary Loan Costs</t>
  </si>
  <si>
    <t>IDS</t>
  </si>
  <si>
    <t>Delivery within District/other delivery methods</t>
  </si>
  <si>
    <t>Shipping Supplies (labels/containers/etc.)</t>
  </si>
  <si>
    <t>OCLC</t>
  </si>
  <si>
    <t>AccessPennsylvania Fees</t>
  </si>
  <si>
    <t>Other Office Expense for District Resources</t>
  </si>
  <si>
    <t>Grand Total</t>
  </si>
  <si>
    <t xml:space="preserve">District Name:  </t>
  </si>
  <si>
    <t>District Staff Detail Sheet (for District Center and OCL Use Only)</t>
  </si>
  <si>
    <t>List all staff positions paid from district aid. When planning and evaluating District Services, the percentage of total salaries applied to District funds should reflect the amount of time and effort staff contribute to outcomes listed in the Negotiated Agreement.</t>
  </si>
  <si>
    <t>EXAMPLES</t>
  </si>
  <si>
    <t>Staff Position</t>
  </si>
  <si>
    <t>Salary/Wages from District Funds</t>
  </si>
  <si>
    <t>Benefits from District Funds</t>
  </si>
  <si>
    <t>Total Compensation from District Funds</t>
  </si>
  <si>
    <t>Total Compensation from all sources (required)</t>
  </si>
  <si>
    <t xml:space="preserve">% of Total Salary paid by District Funds </t>
  </si>
  <si>
    <t>District Administrator</t>
  </si>
  <si>
    <t>Reference</t>
  </si>
  <si>
    <t xml:space="preserve">This represents 3 reference positions combined for the total compensation of $150,000. $9,000 is used to cover salary expenses from district funds since all 3 staff members work with member libraries for no more than approximately 6% of their total working time. No benefits for these positions come from district funds.  </t>
  </si>
  <si>
    <t>District Consultant</t>
  </si>
  <si>
    <t xml:space="preserve">Interlibrary Loan  </t>
  </si>
  <si>
    <t>IT Support</t>
  </si>
  <si>
    <t>Collections Support</t>
  </si>
  <si>
    <t>Public Relations</t>
  </si>
  <si>
    <t xml:space="preserve">Reference </t>
  </si>
  <si>
    <t>Youth Services</t>
  </si>
  <si>
    <t xml:space="preserve">Delivery  </t>
  </si>
  <si>
    <t>Other  (please specify position)</t>
  </si>
  <si>
    <t xml:space="preserve"> -- </t>
  </si>
  <si>
    <t>Total</t>
  </si>
  <si>
    <t>ALIQUIPPA</t>
  </si>
  <si>
    <t>ALLENTOWN</t>
  </si>
  <si>
    <t>ALTOONA</t>
  </si>
  <si>
    <t>BETHLEHEM</t>
  </si>
  <si>
    <t>CAPITAL AREA</t>
  </si>
  <si>
    <t>CENTRAL PENNSYLVANIA</t>
  </si>
  <si>
    <t>CHAMBERSBURG</t>
  </si>
  <si>
    <t>CHESTER</t>
  </si>
  <si>
    <t>DELAWARE</t>
  </si>
  <si>
    <t>DOYLESTOWN</t>
  </si>
  <si>
    <t>EASTON</t>
  </si>
  <si>
    <t>ERIE</t>
  </si>
  <si>
    <t>JOHNSTOWN</t>
  </si>
  <si>
    <t>LANCASTER</t>
  </si>
  <si>
    <t>LEBANON</t>
  </si>
  <si>
    <t>NEW CASTLE</t>
  </si>
  <si>
    <t>NORTH CENTRAL</t>
  </si>
  <si>
    <t>NORTHEAST</t>
  </si>
  <si>
    <t>OIL CREEK</t>
  </si>
  <si>
    <t>PHILADELPHIA</t>
  </si>
  <si>
    <t>PITTSBURGH</t>
  </si>
  <si>
    <t>POTTSVILLE</t>
  </si>
  <si>
    <t>READING</t>
  </si>
  <si>
    <t>SENECA</t>
  </si>
  <si>
    <t>WASHINGTON</t>
  </si>
  <si>
    <t>WESTMORELAND</t>
  </si>
  <si>
    <t>WILKES-BARRE</t>
  </si>
  <si>
    <t>YORK</t>
  </si>
  <si>
    <t xml:space="preserve">Administrative Fee </t>
  </si>
  <si>
    <t>Maximum 5% of District Budget</t>
  </si>
  <si>
    <t xml:space="preserve">Total District Aid Allocated by state: </t>
  </si>
  <si>
    <t xml:space="preserve"> --</t>
  </si>
  <si>
    <t>MONTGOMERY</t>
  </si>
  <si>
    <t>District Development changes</t>
  </si>
  <si>
    <t>District Resources changes</t>
  </si>
  <si>
    <t>Interlibrary Loan changes</t>
  </si>
  <si>
    <t>Salary/Wages/Benefits</t>
  </si>
  <si>
    <t>2022-2023 Adjusted District Negotiated Budget for:</t>
  </si>
  <si>
    <t xml:space="preserve">% District Aid Budgeted in updated budget </t>
  </si>
  <si>
    <r>
      <t xml:space="preserve">Original 22-23 Budget 
</t>
    </r>
    <r>
      <rPr>
        <i/>
        <sz val="9"/>
        <rFont val="Arial"/>
        <family val="2"/>
      </rPr>
      <t>(as posted on submitted DNA)</t>
    </r>
  </si>
  <si>
    <r>
      <t xml:space="preserve">Updated 22-23 Budget 
</t>
    </r>
    <r>
      <rPr>
        <i/>
        <sz val="9"/>
        <rFont val="Arial"/>
        <family val="2"/>
      </rPr>
      <t>(Complete all lines, whether changed or unchanged)</t>
    </r>
  </si>
  <si>
    <t>Select District Name</t>
  </si>
  <si>
    <r>
      <rPr>
        <b/>
        <u/>
        <sz val="10"/>
        <rFont val="Arial"/>
        <family val="2"/>
      </rPr>
      <t>Budget Amendment Description</t>
    </r>
    <r>
      <rPr>
        <b/>
        <sz val="10"/>
        <rFont val="Arial"/>
        <family val="2"/>
      </rPr>
      <t xml:space="preserve">: Enter into each highligheted section a description of  the changes that were made due to the updated budget. If no budget changes were made, enter N/A. </t>
    </r>
  </si>
  <si>
    <t>Only complete if salary information has changed based on the adjusted budget</t>
  </si>
  <si>
    <t>Subtotal (If changes are made here, please complete the District Staff tab)</t>
  </si>
  <si>
    <t>District Resources salaries and benefits reduced due to less deliveries made by PT drivers in Jul &amp; Aug 2022</t>
  </si>
  <si>
    <t>Delivery within District increased due to federal mileage rate change effective 7/1/22.  Also includes deductions of deliveries not made in Jul and Aug 2022</t>
  </si>
  <si>
    <t xml:space="preserve">$12,732 added to Marketing/PR for coordinated District marketing, including fees for contracting with employee of a Member Library to head initiative, email marketing program subscriptions, and material costs </t>
  </si>
  <si>
    <t>$6,500 added to Collection Development to cover cost of selected museum passes for each library.  $20,000 added to Electronic Resources for purchase of Overdrive materials to be shared by all libraries.  $10,940 added to Other Resource Expense for mobile hotspots for all libraries and supply of "my first library card" cards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</si>
</sst>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1" x14ac:knownFonts="1">
    <font>
      <sz val="11"/>
      <color theme="1"/>
      <name val="Calibri"/>
      <family val="2"/>
      <scheme val="minor"/>
    </font>
    <font>
      <b/>
      <sz val="11"/>
      <color theme="1"/>
      <name val="Calibri"/>
      <family val="2"/>
      <scheme val="minor"/>
    </font>
    <font>
      <b/>
      <sz val="12"/>
      <name val="Arial"/>
      <family val="2"/>
    </font>
    <font>
      <b/>
      <sz val="10"/>
      <name val="Arial"/>
      <family val="2"/>
    </font>
    <font>
      <b/>
      <i/>
      <sz val="10"/>
      <name val="Arial"/>
      <family val="2"/>
    </font>
    <font>
      <sz val="10"/>
      <name val="Arial"/>
      <family val="2"/>
    </font>
    <font>
      <i/>
      <sz val="10"/>
      <name val="Arial"/>
      <family val="2"/>
    </font>
    <font>
      <b/>
      <sz val="12"/>
      <color rgb="FFFF0000"/>
      <name val="Arial"/>
      <family val="2"/>
    </font>
    <font>
      <b/>
      <sz val="10"/>
      <color rgb="FF000000"/>
      <name val="Arial"/>
      <family val="2"/>
    </font>
    <font>
      <b/>
      <i/>
      <sz val="11"/>
      <color theme="1"/>
      <name val="Calibri"/>
      <family val="2"/>
      <scheme val="minor"/>
    </font>
    <font>
      <sz val="11"/>
      <color theme="1"/>
      <name val="Calibri"/>
      <family val="2"/>
      <scheme val="minor"/>
    </font>
    <font>
      <b/>
      <i/>
      <u/>
      <sz val="11"/>
      <color theme="1"/>
      <name val="Calibri"/>
      <family val="2"/>
      <scheme val="minor"/>
    </font>
    <font>
      <i/>
      <sz val="11"/>
      <color theme="1"/>
      <name val="Calibri"/>
      <family val="2"/>
      <scheme val="minor"/>
    </font>
    <font>
      <sz val="11"/>
      <color rgb="FF000000"/>
      <name val="Calibri"/>
      <family val="2"/>
    </font>
    <font>
      <b/>
      <sz val="12"/>
      <color rgb="FF000000"/>
      <name val="Arial"/>
      <family val="2"/>
    </font>
    <font>
      <b/>
      <sz val="12"/>
      <color rgb="FF000000"/>
      <name val="Arial"/>
      <family val="2"/>
    </font>
    <font>
      <b/>
      <u/>
      <sz val="10"/>
      <name val="Arial"/>
      <family val="2"/>
    </font>
    <font>
      <b/>
      <sz val="11"/>
      <name val="Arial"/>
      <family val="2"/>
    </font>
    <font>
      <i/>
      <sz val="9"/>
      <name val="Arial"/>
      <family val="2"/>
    </font>
    <font>
      <sz val="12"/>
      <color rgb="FFFF0000"/>
      <name val="Arial"/>
      <family val="2"/>
    </font>
    <font>
      <b/>
      <sz val="26"/>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E7E6E6"/>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s>
  <borders count="2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style="thick">
        <color theme="5"/>
      </left>
      <right/>
      <top style="thick">
        <color theme="5"/>
      </top>
      <bottom style="thick">
        <color theme="5"/>
      </bottom>
      <diagonal/>
    </border>
    <border>
      <left/>
      <right/>
      <top style="thick">
        <color theme="5"/>
      </top>
      <bottom style="thick">
        <color theme="5"/>
      </bottom>
      <diagonal/>
    </border>
    <border>
      <left/>
      <right style="thick">
        <color theme="5"/>
      </right>
      <top style="thick">
        <color theme="5"/>
      </top>
      <bottom style="thick">
        <color theme="5"/>
      </bottom>
      <diagonal/>
    </border>
    <border>
      <left style="thick">
        <color theme="3"/>
      </left>
      <right style="thick">
        <color theme="3"/>
      </right>
      <top style="thick">
        <color theme="3"/>
      </top>
      <bottom/>
      <diagonal/>
    </border>
    <border>
      <left style="thick">
        <color theme="3"/>
      </left>
      <right style="thick">
        <color theme="3"/>
      </right>
      <top/>
      <bottom/>
      <diagonal/>
    </border>
    <border>
      <left style="thick">
        <color theme="3"/>
      </left>
      <right style="thick">
        <color theme="3"/>
      </right>
      <top/>
      <bottom style="thick">
        <color theme="3"/>
      </bottom>
      <diagonal/>
    </border>
  </borders>
  <cellStyleXfs count="2">
    <xf numFmtId="0" fontId="0" fillId="0" borderId="0"/>
    <xf numFmtId="9" fontId="10" fillId="0" borderId="0" applyFont="0" applyFill="0" applyBorder="0" applyAlignment="0" applyProtection="0"/>
  </cellStyleXfs>
  <cellXfs count="104">
    <xf numFmtId="0" fontId="0" fillId="0" borderId="0" xfId="0"/>
    <xf numFmtId="3" fontId="3" fillId="0" borderId="0" xfId="0" applyNumberFormat="1" applyFont="1"/>
    <xf numFmtId="0" fontId="3" fillId="0" borderId="0" xfId="0" applyFont="1"/>
    <xf numFmtId="0" fontId="3" fillId="0" borderId="0" xfId="0" applyFont="1" applyProtection="1">
      <protection locked="0"/>
    </xf>
    <xf numFmtId="3" fontId="4" fillId="0" borderId="0" xfId="0" applyNumberFormat="1" applyFont="1"/>
    <xf numFmtId="0" fontId="3" fillId="0" borderId="0" xfId="0" applyFont="1" applyAlignment="1">
      <alignment wrapText="1"/>
    </xf>
    <xf numFmtId="10" fontId="5" fillId="0" borderId="0" xfId="0" applyNumberFormat="1" applyFont="1"/>
    <xf numFmtId="0" fontId="3" fillId="0" borderId="0" xfId="0" applyFont="1" applyAlignment="1" applyProtection="1">
      <alignment wrapText="1"/>
      <protection locked="0"/>
    </xf>
    <xf numFmtId="0" fontId="5" fillId="0" borderId="0" xfId="0" applyFont="1" applyAlignment="1">
      <alignment wrapText="1"/>
    </xf>
    <xf numFmtId="3" fontId="5" fillId="0" borderId="0" xfId="0" applyNumberFormat="1" applyFont="1" applyProtection="1">
      <protection locked="0"/>
    </xf>
    <xf numFmtId="0" fontId="5" fillId="0" borderId="0" xfId="0" applyFont="1" applyProtection="1">
      <protection locked="0"/>
    </xf>
    <xf numFmtId="0" fontId="6" fillId="0" borderId="0" xfId="0" applyFont="1" applyProtection="1">
      <protection locked="0"/>
    </xf>
    <xf numFmtId="0" fontId="5" fillId="0" borderId="0" xfId="0" applyFont="1"/>
    <xf numFmtId="3" fontId="5" fillId="0" borderId="0" xfId="0" applyNumberFormat="1" applyFont="1"/>
    <xf numFmtId="165" fontId="0" fillId="0" borderId="0" xfId="0" applyNumberFormat="1"/>
    <xf numFmtId="0" fontId="2" fillId="0" borderId="0" xfId="0" applyFont="1"/>
    <xf numFmtId="165" fontId="2" fillId="0" borderId="0" xfId="0" applyNumberFormat="1" applyFont="1"/>
    <xf numFmtId="0" fontId="3" fillId="0" borderId="0" xfId="0" applyFont="1" applyAlignment="1" applyProtection="1">
      <alignment horizontal="center" vertical="top" wrapText="1"/>
      <protection locked="0"/>
    </xf>
    <xf numFmtId="0" fontId="3" fillId="0" borderId="0" xfId="0" applyFont="1" applyAlignment="1">
      <alignment horizontal="center" vertical="center"/>
    </xf>
    <xf numFmtId="0" fontId="7" fillId="0" borderId="0" xfId="0" applyFont="1"/>
    <xf numFmtId="3" fontId="3" fillId="3" borderId="0" xfId="0" applyNumberFormat="1" applyFont="1" applyFill="1"/>
    <xf numFmtId="0" fontId="3" fillId="3" borderId="0" xfId="0" applyFont="1" applyFill="1"/>
    <xf numFmtId="0" fontId="5" fillId="0" borderId="0" xfId="0" applyFont="1" applyAlignment="1" applyProtection="1">
      <alignment wrapText="1"/>
      <protection locked="0"/>
    </xf>
    <xf numFmtId="0" fontId="3" fillId="3" borderId="0" xfId="0" applyFont="1" applyFill="1" applyAlignment="1" applyProtection="1">
      <alignment wrapText="1"/>
      <protection locked="0"/>
    </xf>
    <xf numFmtId="164" fontId="3" fillId="0" borderId="0" xfId="0" applyNumberFormat="1" applyFont="1" applyAlignment="1" applyProtection="1">
      <alignment wrapText="1"/>
      <protection locked="0"/>
    </xf>
    <xf numFmtId="164" fontId="5" fillId="0" borderId="0" xfId="0" applyNumberFormat="1" applyFont="1" applyAlignment="1" applyProtection="1">
      <alignment wrapText="1"/>
      <protection locked="0"/>
    </xf>
    <xf numFmtId="2" fontId="2" fillId="0" borderId="0" xfId="0" applyNumberFormat="1" applyFont="1" applyAlignment="1">
      <alignment horizontal="center"/>
    </xf>
    <xf numFmtId="0" fontId="3" fillId="0" borderId="1" xfId="0" applyFont="1" applyBorder="1" applyAlignment="1">
      <alignment horizontal="center" vertical="center"/>
    </xf>
    <xf numFmtId="165" fontId="3" fillId="0" borderId="2" xfId="0" applyNumberFormat="1" applyFont="1" applyBorder="1" applyAlignment="1">
      <alignment horizontal="center" vertical="center" wrapText="1"/>
    </xf>
    <xf numFmtId="0" fontId="0" fillId="0" borderId="3" xfId="0" applyBorder="1"/>
    <xf numFmtId="0" fontId="0" fillId="4" borderId="3" xfId="0" applyFill="1" applyBorder="1"/>
    <xf numFmtId="0" fontId="1" fillId="0" borderId="5" xfId="0" applyFont="1" applyBorder="1"/>
    <xf numFmtId="165" fontId="1" fillId="0" borderId="6" xfId="0" applyNumberFormat="1" applyFont="1" applyBorder="1"/>
    <xf numFmtId="0" fontId="9" fillId="0" borderId="3" xfId="0" applyFont="1" applyBorder="1" applyAlignment="1">
      <alignment horizontal="center"/>
    </xf>
    <xf numFmtId="0" fontId="9" fillId="0" borderId="4" xfId="0" applyFont="1" applyBorder="1" applyAlignment="1">
      <alignment horizontal="center"/>
    </xf>
    <xf numFmtId="0" fontId="3" fillId="5" borderId="1" xfId="0" applyFont="1" applyFill="1" applyBorder="1" applyAlignment="1">
      <alignment horizontal="center" vertical="center"/>
    </xf>
    <xf numFmtId="165" fontId="3" fillId="5" borderId="2" xfId="0" applyNumberFormat="1" applyFont="1" applyFill="1" applyBorder="1" applyAlignment="1">
      <alignment horizontal="center" vertical="center" wrapText="1"/>
    </xf>
    <xf numFmtId="165" fontId="8" fillId="5" borderId="2" xfId="0" applyNumberFormat="1" applyFont="1" applyFill="1" applyBorder="1" applyAlignment="1">
      <alignment horizontal="center" vertical="center" wrapText="1"/>
    </xf>
    <xf numFmtId="0" fontId="6" fillId="0" borderId="0" xfId="0" applyFont="1" applyAlignment="1">
      <alignment vertical="center" wrapText="1"/>
    </xf>
    <xf numFmtId="0" fontId="9" fillId="0" borderId="7" xfId="0" applyFont="1" applyBorder="1"/>
    <xf numFmtId="165" fontId="9" fillId="0" borderId="7" xfId="0" applyNumberFormat="1" applyFont="1" applyBorder="1"/>
    <xf numFmtId="0" fontId="4" fillId="0" borderId="0" xfId="0" applyFont="1" applyAlignment="1">
      <alignment vertical="center" wrapText="1"/>
    </xf>
    <xf numFmtId="2" fontId="3" fillId="5" borderId="8" xfId="0" applyNumberFormat="1" applyFont="1" applyFill="1" applyBorder="1" applyAlignment="1">
      <alignment horizontal="center" vertical="center" wrapText="1"/>
    </xf>
    <xf numFmtId="0" fontId="9" fillId="5" borderId="3" xfId="0" applyFont="1" applyFill="1" applyBorder="1" applyAlignment="1">
      <alignment vertical="center"/>
    </xf>
    <xf numFmtId="165" fontId="9" fillId="5" borderId="4" xfId="0" applyNumberFormat="1" applyFont="1" applyFill="1" applyBorder="1" applyAlignment="1">
      <alignment vertical="center"/>
    </xf>
    <xf numFmtId="0" fontId="9" fillId="0" borderId="12" xfId="0" applyFont="1" applyBorder="1" applyAlignment="1">
      <alignment horizontal="center"/>
    </xf>
    <xf numFmtId="0" fontId="4" fillId="5" borderId="0" xfId="0" applyFont="1" applyFill="1" applyAlignment="1">
      <alignment vertical="center" wrapText="1"/>
    </xf>
    <xf numFmtId="0" fontId="6" fillId="5" borderId="14" xfId="0" applyFont="1" applyFill="1" applyBorder="1" applyAlignment="1">
      <alignment vertical="center" wrapText="1"/>
    </xf>
    <xf numFmtId="2" fontId="0" fillId="0" borderId="0" xfId="0" applyNumberFormat="1" applyAlignment="1">
      <alignment horizontal="center"/>
    </xf>
    <xf numFmtId="9" fontId="9" fillId="5" borderId="12" xfId="1" applyFont="1" applyFill="1" applyBorder="1" applyAlignment="1">
      <alignment horizontal="center" vertical="center"/>
    </xf>
    <xf numFmtId="9" fontId="9" fillId="0" borderId="7" xfId="1" applyFont="1" applyFill="1" applyBorder="1" applyAlignment="1">
      <alignment horizontal="center"/>
    </xf>
    <xf numFmtId="0" fontId="0" fillId="0" borderId="0" xfId="0" applyAlignment="1">
      <alignment horizontal="center"/>
    </xf>
    <xf numFmtId="2" fontId="3" fillId="0" borderId="8" xfId="0" applyNumberFormat="1" applyFont="1" applyBorder="1" applyAlignment="1">
      <alignment horizontal="center" vertical="center" wrapText="1"/>
    </xf>
    <xf numFmtId="9" fontId="1" fillId="0" borderId="13" xfId="1" applyFont="1" applyFill="1" applyBorder="1" applyAlignment="1">
      <alignment horizontal="center"/>
    </xf>
    <xf numFmtId="9" fontId="12" fillId="0" borderId="12" xfId="1" applyFont="1" applyFill="1" applyBorder="1" applyAlignment="1">
      <alignment horizontal="center"/>
    </xf>
    <xf numFmtId="9" fontId="12" fillId="4" borderId="12" xfId="1" applyFont="1" applyFill="1" applyBorder="1" applyAlignment="1">
      <alignment horizontal="center"/>
    </xf>
    <xf numFmtId="0" fontId="13" fillId="0" borderId="0" xfId="0" applyFont="1"/>
    <xf numFmtId="3" fontId="3" fillId="0" borderId="0" xfId="0" applyNumberFormat="1" applyFont="1" applyAlignment="1" applyProtection="1">
      <alignment vertical="center"/>
      <protection locked="0"/>
    </xf>
    <xf numFmtId="0" fontId="6" fillId="0" borderId="0" xfId="0" applyFont="1" applyAlignment="1" applyProtection="1">
      <alignment horizontal="center" vertical="top" wrapText="1"/>
      <protection locked="0"/>
    </xf>
    <xf numFmtId="0" fontId="0" fillId="0" borderId="0" xfId="0" applyAlignment="1">
      <alignment vertical="center"/>
    </xf>
    <xf numFmtId="0" fontId="5" fillId="0" borderId="0" xfId="0" applyFont="1" applyAlignment="1" applyProtection="1">
      <alignment horizontal="left" vertical="center" wrapText="1"/>
      <protection locked="0"/>
    </xf>
    <xf numFmtId="0" fontId="0" fillId="0" borderId="3" xfId="0" applyBorder="1" applyProtection="1">
      <protection locked="0"/>
    </xf>
    <xf numFmtId="165" fontId="0" fillId="0" borderId="4" xfId="0" applyNumberFormat="1" applyBorder="1" applyProtection="1">
      <protection locked="0"/>
    </xf>
    <xf numFmtId="165" fontId="0" fillId="4" borderId="4" xfId="0" applyNumberFormat="1" applyFill="1" applyBorder="1" applyProtection="1">
      <protection locked="0"/>
    </xf>
    <xf numFmtId="165" fontId="0" fillId="0" borderId="4" xfId="0" applyNumberFormat="1" applyBorder="1"/>
    <xf numFmtId="165" fontId="0" fillId="4" borderId="4" xfId="0" applyNumberFormat="1" applyFill="1" applyBorder="1"/>
    <xf numFmtId="0" fontId="3" fillId="0" borderId="0" xfId="0" applyFont="1" applyAlignment="1">
      <alignment vertical="center"/>
    </xf>
    <xf numFmtId="3" fontId="4" fillId="0" borderId="0" xfId="0" applyNumberFormat="1" applyFont="1" applyAlignment="1" applyProtection="1">
      <alignment horizontal="center" vertical="center" wrapText="1"/>
      <protection locked="0"/>
    </xf>
    <xf numFmtId="0" fontId="3" fillId="0" borderId="0" xfId="0" applyFont="1" applyAlignment="1">
      <alignment horizontal="center" vertical="center" wrapText="1"/>
    </xf>
    <xf numFmtId="0" fontId="3" fillId="0" borderId="0" xfId="0" applyFont="1" applyAlignment="1" applyProtection="1">
      <alignment vertical="center"/>
      <protection locked="0"/>
    </xf>
    <xf numFmtId="0" fontId="3" fillId="0" borderId="0" xfId="0" applyFont="1" applyAlignment="1" applyProtection="1">
      <alignment horizontal="left" vertical="center" wrapText="1"/>
      <protection locked="0"/>
    </xf>
    <xf numFmtId="0" fontId="17" fillId="0" borderId="0" xfId="0" applyFont="1" applyAlignment="1">
      <alignment wrapText="1"/>
    </xf>
    <xf numFmtId="3" fontId="4" fillId="6" borderId="0" xfId="0" applyNumberFormat="1" applyFont="1" applyFill="1" applyAlignment="1" applyProtection="1">
      <alignment horizontal="center"/>
      <protection locked="0"/>
    </xf>
    <xf numFmtId="0" fontId="3" fillId="6" borderId="0" xfId="0" applyFont="1" applyFill="1" applyAlignment="1">
      <alignment horizontal="center" wrapText="1"/>
    </xf>
    <xf numFmtId="10" fontId="5" fillId="6" borderId="0" xfId="0" applyNumberFormat="1" applyFont="1" applyFill="1"/>
    <xf numFmtId="3" fontId="3" fillId="6" borderId="0" xfId="0" applyNumberFormat="1" applyFont="1" applyFill="1" applyProtection="1">
      <protection locked="0"/>
    </xf>
    <xf numFmtId="10" fontId="3" fillId="6" borderId="0" xfId="0" applyNumberFormat="1" applyFont="1" applyFill="1"/>
    <xf numFmtId="3" fontId="5" fillId="6" borderId="0" xfId="0" applyNumberFormat="1" applyFont="1" applyFill="1" applyAlignment="1" applyProtection="1">
      <alignment wrapText="1"/>
      <protection locked="0"/>
    </xf>
    <xf numFmtId="10" fontId="3" fillId="6" borderId="0" xfId="0" applyNumberFormat="1" applyFont="1" applyFill="1" applyAlignment="1">
      <alignment wrapText="1"/>
    </xf>
    <xf numFmtId="3" fontId="5" fillId="6" borderId="0" xfId="0" applyNumberFormat="1" applyFont="1" applyFill="1" applyProtection="1">
      <protection locked="0"/>
    </xf>
    <xf numFmtId="3" fontId="6" fillId="6" borderId="0" xfId="0" applyNumberFormat="1" applyFont="1" applyFill="1" applyProtection="1">
      <protection locked="0"/>
    </xf>
    <xf numFmtId="10" fontId="6" fillId="6" borderId="0" xfId="0" applyNumberFormat="1" applyFont="1" applyFill="1"/>
    <xf numFmtId="164" fontId="5" fillId="6" borderId="0" xfId="0" applyNumberFormat="1" applyFont="1" applyFill="1" applyProtection="1">
      <protection locked="0"/>
    </xf>
    <xf numFmtId="3" fontId="2" fillId="0" borderId="0" xfId="0" applyNumberFormat="1" applyFont="1"/>
    <xf numFmtId="1" fontId="19" fillId="0" borderId="0" xfId="0" applyNumberFormat="1" applyFont="1" applyProtection="1">
      <protection locked="0"/>
    </xf>
    <xf numFmtId="165" fontId="8" fillId="0" borderId="2" xfId="0" applyNumberFormat="1" applyFont="1" applyFill="1" applyBorder="1" applyAlignment="1">
      <alignment horizontal="center" vertical="center" wrapText="1"/>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3" fontId="14" fillId="0" borderId="15" xfId="0" applyNumberFormat="1" applyFont="1" applyBorder="1" applyAlignment="1" applyProtection="1">
      <alignment horizontal="left" vertical="center"/>
      <protection locked="0"/>
    </xf>
    <xf numFmtId="3" fontId="14" fillId="0" borderId="16" xfId="0" applyNumberFormat="1" applyFont="1" applyBorder="1" applyAlignment="1" applyProtection="1">
      <alignment horizontal="left" vertical="center"/>
      <protection locked="0"/>
    </xf>
    <xf numFmtId="3" fontId="14" fillId="0" borderId="17" xfId="0" applyNumberFormat="1" applyFont="1" applyBorder="1" applyAlignment="1" applyProtection="1">
      <alignment horizontal="left" vertical="center"/>
      <protection locked="0"/>
    </xf>
    <xf numFmtId="0" fontId="3" fillId="0" borderId="18" xfId="0" applyFont="1" applyBorder="1" applyAlignment="1" applyProtection="1">
      <alignment horizontal="center" wrapText="1"/>
      <protection locked="0"/>
    </xf>
    <xf numFmtId="0" fontId="3" fillId="0" borderId="19" xfId="0" applyFont="1" applyBorder="1" applyAlignment="1" applyProtection="1">
      <alignment horizontal="center" wrapText="1"/>
      <protection locked="0"/>
    </xf>
    <xf numFmtId="0" fontId="3" fillId="0" borderId="1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5" fillId="0" borderId="19" xfId="0" applyFont="1" applyBorder="1" applyAlignment="1" applyProtection="1">
      <alignment horizontal="center" wrapText="1"/>
      <protection locked="0"/>
    </xf>
    <xf numFmtId="0" fontId="3" fillId="0" borderId="20" xfId="0" applyFont="1" applyBorder="1" applyAlignment="1" applyProtection="1">
      <alignment horizontal="center" wrapText="1"/>
      <protection locked="0"/>
    </xf>
    <xf numFmtId="0" fontId="11" fillId="5" borderId="9" xfId="0" applyFont="1" applyFill="1" applyBorder="1" applyAlignment="1">
      <alignment horizontal="left"/>
    </xf>
    <xf numFmtId="0" fontId="11" fillId="5" borderId="10" xfId="0" applyFont="1" applyFill="1" applyBorder="1" applyAlignment="1">
      <alignment horizontal="left"/>
    </xf>
    <xf numFmtId="0" fontId="11" fillId="5" borderId="11" xfId="0" applyFont="1" applyFill="1" applyBorder="1" applyAlignment="1">
      <alignment horizontal="left"/>
    </xf>
    <xf numFmtId="0" fontId="2" fillId="0" borderId="0" xfId="0" applyFont="1" applyAlignment="1">
      <alignment horizontal="left" wrapText="1"/>
    </xf>
    <xf numFmtId="3" fontId="15" fillId="0" borderId="16" xfId="0" applyNumberFormat="1" applyFont="1" applyBorder="1" applyAlignment="1" applyProtection="1">
      <alignment horizontal="left" vertical="center"/>
      <protection locked="0"/>
    </xf>
    <xf numFmtId="3" fontId="15" fillId="0" borderId="17" xfId="0" applyNumberFormat="1" applyFont="1" applyBorder="1" applyAlignment="1" applyProtection="1">
      <alignment horizontal="left" vertical="center"/>
      <protection locked="0"/>
    </xf>
    <xf numFmtId="0" fontId="20" fillId="2" borderId="0" xfId="0" applyFont="1" applyFill="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Mulligan, Stacey" id="{A2C4F678-C8A7-4C61-A285-FA9C89D12A88}" userId="S::smulligan@pa.gov::5f7b5856-a230-4738-9c4a-a21d4e2f6527" providerId="AD"/>
  <person displayName="Geisinger, Amy" id="{C77D4B78-F481-43B6-A1E5-6D0C19543695}" userId="S::ageisinger@pa.gov::5c4e59be-6d04-4472-8497-b0503b2eca7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 dT="2022-01-20T21:56:50.64" personId="{A2C4F678-C8A7-4C61-A285-FA9C89D12A88}" id="{2292C712-69A7-44C5-868A-C5174D087D4F}">
    <text>Is this sheet needed?  I think it was removed last year</text>
  </threadedComment>
  <threadedComment ref="B1" dT="2022-01-21T13:32:45.50" personId="{C77D4B78-F481-43B6-A1E5-6D0C19543695}" id="{55FF1F79-1F72-4BE1-B40E-DF46C0BF4A35}" parentId="{2292C712-69A7-44C5-868A-C5174D087D4F}">
    <text xml:space="preserve">I agree... it isn't needed and will be removed.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50"/>
  <sheetViews>
    <sheetView tabSelected="1" workbookViewId="0">
      <selection activeCell="E34" sqref="E34"/>
    </sheetView>
  </sheetViews>
  <sheetFormatPr defaultColWidth="9.140625" defaultRowHeight="12.75" x14ac:dyDescent="0.2"/>
  <cols>
    <col min="1" max="1" width="41.140625" style="10" customWidth="1"/>
    <col min="2" max="2" width="21.140625" style="9" customWidth="1"/>
    <col min="3" max="3" width="25.7109375" style="9" customWidth="1"/>
    <col min="4" max="4" width="18.5703125" style="12" customWidth="1"/>
    <col min="5" max="5" width="55.140625" style="22" customWidth="1"/>
    <col min="6" max="16384" width="9.140625" style="10"/>
  </cols>
  <sheetData>
    <row r="1" spans="1:5" ht="31.5" thickTop="1" thickBot="1" x14ac:dyDescent="0.3">
      <c r="A1" s="71" t="s">
        <v>91</v>
      </c>
      <c r="B1" s="88" t="s">
        <v>55</v>
      </c>
      <c r="C1" s="89"/>
      <c r="D1" s="90"/>
    </row>
    <row r="2" spans="1:5" s="3" customFormat="1" ht="13.5" thickTop="1" x14ac:dyDescent="0.2">
      <c r="A2" s="2"/>
      <c r="B2" s="4"/>
      <c r="C2" s="4"/>
      <c r="D2" s="2"/>
      <c r="E2" s="7"/>
    </row>
    <row r="3" spans="1:5" s="3" customFormat="1" x14ac:dyDescent="0.2">
      <c r="A3" s="21"/>
      <c r="B3" s="20"/>
      <c r="C3" s="20"/>
      <c r="D3" s="21"/>
      <c r="E3" s="23"/>
    </row>
    <row r="4" spans="1:5" s="69" customFormat="1" ht="51" x14ac:dyDescent="0.25">
      <c r="A4" s="66"/>
      <c r="B4" s="67" t="s">
        <v>93</v>
      </c>
      <c r="C4" s="67" t="s">
        <v>94</v>
      </c>
      <c r="D4" s="68" t="s">
        <v>92</v>
      </c>
      <c r="E4" s="70" t="s">
        <v>96</v>
      </c>
    </row>
    <row r="5" spans="1:5" s="3" customFormat="1" ht="15.75" x14ac:dyDescent="0.25">
      <c r="A5" s="19" t="s">
        <v>84</v>
      </c>
      <c r="B5" s="84">
        <v>283524</v>
      </c>
      <c r="C5" s="84">
        <v>332391</v>
      </c>
      <c r="D5" s="74"/>
      <c r="E5" s="24"/>
    </row>
    <row r="6" spans="1:5" s="3" customFormat="1" x14ac:dyDescent="0.2">
      <c r="A6" s="2"/>
      <c r="B6" s="72"/>
      <c r="C6" s="72"/>
      <c r="D6" s="73"/>
      <c r="E6" s="17"/>
    </row>
    <row r="7" spans="1:5" s="3" customFormat="1" x14ac:dyDescent="0.2">
      <c r="A7" s="2" t="s">
        <v>82</v>
      </c>
      <c r="B7" s="72"/>
      <c r="C7" s="72"/>
      <c r="D7" s="73"/>
      <c r="E7" s="58"/>
    </row>
    <row r="8" spans="1:5" s="3" customFormat="1" ht="15.75" customHeight="1" thickBot="1" x14ac:dyDescent="0.25">
      <c r="A8" s="59" t="s">
        <v>83</v>
      </c>
      <c r="B8" s="57">
        <v>0</v>
      </c>
      <c r="C8" s="57">
        <v>0</v>
      </c>
      <c r="D8" s="6">
        <f>C8/B45</f>
        <v>0</v>
      </c>
      <c r="E8" s="60"/>
    </row>
    <row r="9" spans="1:5" s="3" customFormat="1" ht="12" customHeight="1" thickTop="1" x14ac:dyDescent="0.2">
      <c r="A9" s="5"/>
      <c r="B9" s="75"/>
      <c r="C9" s="75"/>
      <c r="D9" s="76"/>
      <c r="E9" s="93" t="s">
        <v>90</v>
      </c>
    </row>
    <row r="10" spans="1:5" s="7" customFormat="1" ht="16.5" customHeight="1" x14ac:dyDescent="0.2">
      <c r="A10" s="5" t="s">
        <v>1</v>
      </c>
      <c r="B10" s="77"/>
      <c r="C10" s="77"/>
      <c r="D10" s="78"/>
      <c r="E10" s="94"/>
    </row>
    <row r="11" spans="1:5" s="3" customFormat="1" x14ac:dyDescent="0.2">
      <c r="A11" s="8" t="s">
        <v>2</v>
      </c>
      <c r="B11" s="9">
        <v>52759</v>
      </c>
      <c r="C11" s="9">
        <v>52759</v>
      </c>
      <c r="D11" s="6">
        <f>C11/$C$45</f>
        <v>0.15872556001987176</v>
      </c>
      <c r="E11" s="95" t="s">
        <v>99</v>
      </c>
    </row>
    <row r="12" spans="1:5" s="3" customFormat="1" x14ac:dyDescent="0.2">
      <c r="A12" s="8" t="s">
        <v>3</v>
      </c>
      <c r="B12" s="9">
        <v>23316</v>
      </c>
      <c r="C12" s="9">
        <v>23316</v>
      </c>
      <c r="D12" s="6">
        <f t="shared" ref="D12:D15" si="0">C12/$C$45</f>
        <v>7.0146233958629428E-2</v>
      </c>
      <c r="E12" s="92"/>
    </row>
    <row r="13" spans="1:5" s="3" customFormat="1" x14ac:dyDescent="0.2">
      <c r="A13" s="8" t="s">
        <v>4</v>
      </c>
      <c r="B13" s="9">
        <v>44424</v>
      </c>
      <c r="C13" s="9">
        <f>SUM(44424-2205)</f>
        <v>42219</v>
      </c>
      <c r="D13" s="6">
        <f t="shared" si="0"/>
        <v>0.1270159483401688</v>
      </c>
      <c r="E13" s="92"/>
    </row>
    <row r="14" spans="1:5" s="3" customFormat="1" ht="13.5" thickBot="1" x14ac:dyDescent="0.25">
      <c r="A14" s="8" t="s">
        <v>5</v>
      </c>
      <c r="B14" s="9">
        <v>14969</v>
      </c>
      <c r="C14" s="9">
        <f>SUM(14969-557.13)</f>
        <v>14411.87</v>
      </c>
      <c r="D14" s="6">
        <f t="shared" si="0"/>
        <v>4.3358140538743893E-2</v>
      </c>
      <c r="E14" s="96"/>
    </row>
    <row r="15" spans="1:5" s="3" customFormat="1" ht="27" thickTop="1" thickBot="1" x14ac:dyDescent="0.25">
      <c r="A15" s="5" t="s">
        <v>98</v>
      </c>
      <c r="B15" s="1">
        <f>B11+B12+B13+B14</f>
        <v>135468</v>
      </c>
      <c r="C15" s="1">
        <f>C11+C12+C13+C14</f>
        <v>132705.87</v>
      </c>
      <c r="D15" s="6">
        <f t="shared" si="0"/>
        <v>0.39924588285741386</v>
      </c>
      <c r="E15" s="7"/>
    </row>
    <row r="16" spans="1:5" s="3" customFormat="1" ht="14.45" customHeight="1" thickTop="1" x14ac:dyDescent="0.2">
      <c r="A16" s="8"/>
      <c r="B16" s="79"/>
      <c r="C16" s="79"/>
      <c r="D16" s="76"/>
      <c r="E16" s="91" t="s">
        <v>87</v>
      </c>
    </row>
    <row r="17" spans="1:5" s="11" customFormat="1" x14ac:dyDescent="0.2">
      <c r="A17" s="2" t="s">
        <v>7</v>
      </c>
      <c r="B17" s="80"/>
      <c r="C17" s="80"/>
      <c r="D17" s="81"/>
      <c r="E17" s="92"/>
    </row>
    <row r="18" spans="1:5" x14ac:dyDescent="0.2">
      <c r="A18" s="12" t="s">
        <v>8</v>
      </c>
      <c r="B18" s="9">
        <v>200</v>
      </c>
      <c r="C18" s="9">
        <v>200</v>
      </c>
      <c r="D18" s="6">
        <f t="shared" ref="D18:D26" si="1">C18/$C$45</f>
        <v>6.0170041137956273E-4</v>
      </c>
      <c r="E18" s="86" t="s">
        <v>101</v>
      </c>
    </row>
    <row r="19" spans="1:5" x14ac:dyDescent="0.2">
      <c r="A19" s="12" t="s">
        <v>9</v>
      </c>
      <c r="B19" s="9">
        <v>3600</v>
      </c>
      <c r="C19" s="9">
        <v>3600</v>
      </c>
      <c r="D19" s="6">
        <f t="shared" si="1"/>
        <v>1.0830607404832129E-2</v>
      </c>
      <c r="E19" s="86"/>
    </row>
    <row r="20" spans="1:5" x14ac:dyDescent="0.2">
      <c r="A20" s="12" t="s">
        <v>10</v>
      </c>
      <c r="B20" s="9">
        <v>1000</v>
      </c>
      <c r="C20" s="9">
        <v>1000</v>
      </c>
      <c r="D20" s="6">
        <f t="shared" si="1"/>
        <v>3.0085020568978139E-3</v>
      </c>
      <c r="E20" s="86"/>
    </row>
    <row r="21" spans="1:5" x14ac:dyDescent="0.2">
      <c r="A21" s="12" t="s">
        <v>11</v>
      </c>
      <c r="B21" s="9">
        <v>4624</v>
      </c>
      <c r="C21" s="9">
        <v>4624</v>
      </c>
      <c r="D21" s="6">
        <f t="shared" si="1"/>
        <v>1.391131351109549E-2</v>
      </c>
      <c r="E21" s="86"/>
    </row>
    <row r="22" spans="1:5" x14ac:dyDescent="0.2">
      <c r="A22" s="12" t="s">
        <v>12</v>
      </c>
      <c r="B22" s="9">
        <v>17122</v>
      </c>
      <c r="C22" s="9">
        <f>SUM(14854+15000)</f>
        <v>29854</v>
      </c>
      <c r="D22" s="6">
        <f t="shared" si="1"/>
        <v>8.9815820406627334E-2</v>
      </c>
      <c r="E22" s="86"/>
    </row>
    <row r="23" spans="1:5" x14ac:dyDescent="0.2">
      <c r="A23" s="12" t="s">
        <v>13</v>
      </c>
      <c r="B23" s="9">
        <v>0</v>
      </c>
      <c r="C23" s="9">
        <v>0</v>
      </c>
      <c r="D23" s="6">
        <f t="shared" si="1"/>
        <v>0</v>
      </c>
      <c r="E23" s="86"/>
    </row>
    <row r="24" spans="1:5" x14ac:dyDescent="0.2">
      <c r="A24" s="12" t="s">
        <v>14</v>
      </c>
      <c r="B24" s="9">
        <v>0</v>
      </c>
      <c r="C24" s="9">
        <v>0</v>
      </c>
      <c r="D24" s="6">
        <f t="shared" si="1"/>
        <v>0</v>
      </c>
      <c r="E24" s="86"/>
    </row>
    <row r="25" spans="1:5" ht="13.5" thickBot="1" x14ac:dyDescent="0.25">
      <c r="A25" s="12" t="s">
        <v>15</v>
      </c>
      <c r="B25" s="9">
        <v>0</v>
      </c>
      <c r="C25" s="9">
        <v>0</v>
      </c>
      <c r="D25" s="6">
        <f t="shared" si="1"/>
        <v>0</v>
      </c>
      <c r="E25" s="87"/>
    </row>
    <row r="26" spans="1:5" s="3" customFormat="1" ht="14.25" thickTop="1" thickBot="1" x14ac:dyDescent="0.25">
      <c r="A26" s="2" t="s">
        <v>6</v>
      </c>
      <c r="B26" s="1">
        <f>SUM(B18:B25)</f>
        <v>26546</v>
      </c>
      <c r="C26" s="1">
        <f>SUM(C18:C25)</f>
        <v>39278</v>
      </c>
      <c r="D26" s="6">
        <f t="shared" si="1"/>
        <v>0.11816794379083233</v>
      </c>
      <c r="E26" s="24"/>
    </row>
    <row r="27" spans="1:5" ht="13.5" thickTop="1" x14ac:dyDescent="0.2">
      <c r="A27" s="12"/>
      <c r="B27" s="79"/>
      <c r="C27" s="79"/>
      <c r="D27" s="74"/>
      <c r="E27" s="91" t="s">
        <v>88</v>
      </c>
    </row>
    <row r="28" spans="1:5" x14ac:dyDescent="0.2">
      <c r="A28" s="2" t="s">
        <v>16</v>
      </c>
      <c r="B28" s="79"/>
      <c r="C28" s="79"/>
      <c r="D28" s="74"/>
      <c r="E28" s="92"/>
    </row>
    <row r="29" spans="1:5" x14ac:dyDescent="0.2">
      <c r="A29" s="12" t="s">
        <v>17</v>
      </c>
      <c r="B29" s="9">
        <v>500</v>
      </c>
      <c r="C29" s="9">
        <f>SUM(500+6500)</f>
        <v>7000</v>
      </c>
      <c r="D29" s="6">
        <f t="shared" ref="D29:D34" si="2">C29/$C$45</f>
        <v>2.1059514398284695E-2</v>
      </c>
      <c r="E29" s="86" t="s">
        <v>102</v>
      </c>
    </row>
    <row r="30" spans="1:5" x14ac:dyDescent="0.2">
      <c r="A30" s="12" t="s">
        <v>18</v>
      </c>
      <c r="B30" s="9">
        <v>0</v>
      </c>
      <c r="C30" s="9">
        <v>0</v>
      </c>
      <c r="D30" s="6">
        <f t="shared" si="2"/>
        <v>0</v>
      </c>
      <c r="E30" s="86"/>
    </row>
    <row r="31" spans="1:5" x14ac:dyDescent="0.2">
      <c r="A31" s="12" t="s">
        <v>19</v>
      </c>
      <c r="B31" s="9">
        <v>84324</v>
      </c>
      <c r="C31" s="9">
        <f>SUM(84324+20000)</f>
        <v>104324</v>
      </c>
      <c r="D31" s="6">
        <f t="shared" si="2"/>
        <v>0.31385896858380752</v>
      </c>
      <c r="E31" s="86"/>
    </row>
    <row r="32" spans="1:5" x14ac:dyDescent="0.2">
      <c r="A32" s="12" t="s">
        <v>20</v>
      </c>
      <c r="B32" s="9">
        <v>0</v>
      </c>
      <c r="C32" s="9">
        <v>0</v>
      </c>
      <c r="D32" s="6">
        <f t="shared" si="2"/>
        <v>0</v>
      </c>
      <c r="E32" s="86"/>
    </row>
    <row r="33" spans="1:6" ht="13.5" thickBot="1" x14ac:dyDescent="0.25">
      <c r="A33" s="12" t="s">
        <v>21</v>
      </c>
      <c r="B33" s="9">
        <v>0</v>
      </c>
      <c r="C33" s="9">
        <v>10940</v>
      </c>
      <c r="D33" s="6">
        <f t="shared" si="2"/>
        <v>3.2913012502462084E-2</v>
      </c>
      <c r="E33" s="87"/>
    </row>
    <row r="34" spans="1:6" ht="14.25" thickTop="1" thickBot="1" x14ac:dyDescent="0.25">
      <c r="A34" s="2" t="s">
        <v>6</v>
      </c>
      <c r="B34" s="1">
        <f>SUM(B29:B33)</f>
        <v>84824</v>
      </c>
      <c r="C34" s="1">
        <f>SUM(C29:C33)</f>
        <v>122264</v>
      </c>
      <c r="D34" s="6">
        <f t="shared" si="2"/>
        <v>0.36783149548455429</v>
      </c>
      <c r="E34" s="25"/>
    </row>
    <row r="35" spans="1:6" ht="13.5" thickTop="1" x14ac:dyDescent="0.2">
      <c r="A35" s="12"/>
      <c r="B35" s="82"/>
      <c r="C35" s="82"/>
      <c r="D35" s="74"/>
      <c r="E35" s="91" t="s">
        <v>89</v>
      </c>
    </row>
    <row r="36" spans="1:6" x14ac:dyDescent="0.2">
      <c r="A36" s="2" t="s">
        <v>22</v>
      </c>
      <c r="B36" s="82"/>
      <c r="C36" s="82"/>
      <c r="D36" s="74"/>
      <c r="E36" s="92"/>
    </row>
    <row r="37" spans="1:6" x14ac:dyDescent="0.2">
      <c r="A37" s="12" t="s">
        <v>23</v>
      </c>
      <c r="B37" s="9">
        <v>10710</v>
      </c>
      <c r="C37" s="9">
        <v>10710</v>
      </c>
      <c r="D37" s="6">
        <f t="shared" ref="D37:D43" si="3">C37/$C$45</f>
        <v>3.2221057029375583E-2</v>
      </c>
      <c r="E37" s="86" t="s">
        <v>100</v>
      </c>
    </row>
    <row r="38" spans="1:6" x14ac:dyDescent="0.2">
      <c r="A38" s="12" t="s">
        <v>24</v>
      </c>
      <c r="B38" s="9">
        <v>20257</v>
      </c>
      <c r="C38" s="9">
        <f>SUM(22525-810.54)</f>
        <v>21714.46</v>
      </c>
      <c r="D38" s="6">
        <f t="shared" si="3"/>
        <v>6.5327997574425298E-2</v>
      </c>
      <c r="E38" s="86"/>
    </row>
    <row r="39" spans="1:6" x14ac:dyDescent="0.2">
      <c r="A39" s="12" t="s">
        <v>25</v>
      </c>
      <c r="B39" s="9">
        <v>250</v>
      </c>
      <c r="C39" s="9">
        <v>250</v>
      </c>
      <c r="D39" s="6">
        <f t="shared" si="3"/>
        <v>7.5212551422445346E-4</v>
      </c>
      <c r="E39" s="86"/>
    </row>
    <row r="40" spans="1:6" x14ac:dyDescent="0.2">
      <c r="A40" s="12" t="s">
        <v>26</v>
      </c>
      <c r="B40" s="9">
        <v>1569</v>
      </c>
      <c r="C40" s="9">
        <v>1569</v>
      </c>
      <c r="D40" s="6">
        <f t="shared" si="3"/>
        <v>4.7203397272726696E-3</v>
      </c>
      <c r="E40" s="86"/>
      <c r="F40" s="6"/>
    </row>
    <row r="41" spans="1:6" x14ac:dyDescent="0.2">
      <c r="A41" s="12" t="s">
        <v>27</v>
      </c>
      <c r="B41" s="9">
        <v>3900</v>
      </c>
      <c r="C41" s="9">
        <v>3900</v>
      </c>
      <c r="D41" s="6">
        <f t="shared" si="3"/>
        <v>1.1733158021901472E-2</v>
      </c>
      <c r="E41" s="86"/>
    </row>
    <row r="42" spans="1:6" x14ac:dyDescent="0.2">
      <c r="A42" s="12" t="s">
        <v>28</v>
      </c>
      <c r="B42" s="9">
        <v>0</v>
      </c>
      <c r="C42" s="9">
        <v>0</v>
      </c>
      <c r="D42" s="6">
        <f t="shared" si="3"/>
        <v>0</v>
      </c>
      <c r="E42" s="86"/>
    </row>
    <row r="43" spans="1:6" ht="13.5" thickBot="1" x14ac:dyDescent="0.25">
      <c r="A43" s="2" t="s">
        <v>6</v>
      </c>
      <c r="B43" s="1">
        <f>SUM(B37:B42)</f>
        <v>36686</v>
      </c>
      <c r="C43" s="1">
        <f>SUM(C37:C42)</f>
        <v>38143.46</v>
      </c>
      <c r="D43" s="6">
        <f t="shared" si="3"/>
        <v>0.11475467786719948</v>
      </c>
      <c r="E43" s="87"/>
    </row>
    <row r="44" spans="1:6" ht="13.5" thickTop="1" x14ac:dyDescent="0.2">
      <c r="A44" s="12"/>
      <c r="D44" s="6"/>
      <c r="E44" s="25"/>
    </row>
    <row r="45" spans="1:6" ht="15.75" x14ac:dyDescent="0.25">
      <c r="A45" s="15" t="s">
        <v>29</v>
      </c>
      <c r="B45" s="83">
        <f>SUM(B8+B15+B26+B34+B43)</f>
        <v>283524</v>
      </c>
      <c r="C45" s="83">
        <f>SUM(C8+C15+C26+C34+C43)</f>
        <v>332391.33</v>
      </c>
      <c r="D45" s="6">
        <f>SUM(D15+D26+D34+D43)</f>
        <v>1</v>
      </c>
      <c r="E45" s="25"/>
    </row>
    <row r="46" spans="1:6" s="3" customFormat="1" x14ac:dyDescent="0.2">
      <c r="A46" s="12"/>
      <c r="B46" s="79"/>
      <c r="C46" s="79"/>
      <c r="D46" s="74"/>
      <c r="E46" s="24"/>
    </row>
    <row r="48" spans="1:6" x14ac:dyDescent="0.2">
      <c r="B48" s="13"/>
      <c r="C48" s="13"/>
      <c r="D48" s="6"/>
    </row>
    <row r="49" spans="1:5" x14ac:dyDescent="0.2">
      <c r="B49" s="1"/>
      <c r="C49" s="1"/>
      <c r="D49" s="1"/>
    </row>
    <row r="50" spans="1:5" s="3" customFormat="1" x14ac:dyDescent="0.2">
      <c r="A50" s="10"/>
      <c r="B50" s="9"/>
      <c r="C50" s="9"/>
      <c r="D50" s="12"/>
      <c r="E50" s="7"/>
    </row>
  </sheetData>
  <sheetProtection formatColumns="0" formatRows="0"/>
  <mergeCells count="9">
    <mergeCell ref="E37:E43"/>
    <mergeCell ref="B1:D1"/>
    <mergeCell ref="E16:E17"/>
    <mergeCell ref="E27:E28"/>
    <mergeCell ref="E35:E36"/>
    <mergeCell ref="E18:E25"/>
    <mergeCell ref="E29:E33"/>
    <mergeCell ref="E9:E10"/>
    <mergeCell ref="E11:E14"/>
  </mergeCells>
  <dataValidations count="1">
    <dataValidation type="list" allowBlank="1" showInputMessage="1" showErrorMessage="1" sqref="B2:C2">
      <formula1>#REF!</formula1>
    </dataValidation>
  </dataValidations>
  <printOptions gridLine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Select District Name">
          <x14:formula1>
            <xm:f>Sheet1!$A$1:$A$29</xm:f>
          </x14:formula1>
          <xm:sqref>B1:D1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1"/>
  <sheetViews>
    <sheetView workbookViewId="0">
      <selection activeCell="J6" sqref="J6"/>
    </sheetView>
  </sheetViews>
  <sheetFormatPr defaultRowHeight="15" x14ac:dyDescent="0.25"/>
  <cols>
    <col min="1" max="1" width="27.42578125" customWidth="1"/>
    <col min="2" max="2" width="17.42578125" style="14" customWidth="1"/>
    <col min="3" max="3" width="13.5703125" style="14" customWidth="1"/>
    <col min="4" max="5" width="19.140625" style="14" customWidth="1"/>
    <col min="6" max="6" width="23.7109375" style="48" customWidth="1"/>
    <col min="7" max="7" width="57.7109375" customWidth="1"/>
  </cols>
  <sheetData>
    <row r="1" spans="1:7" ht="47.25" customHeight="1" thickBot="1" x14ac:dyDescent="0.3">
      <c r="A1" s="103" t="s">
        <v>97</v>
      </c>
      <c r="B1" s="103"/>
      <c r="C1" s="103"/>
      <c r="D1" s="103"/>
      <c r="E1" s="103"/>
      <c r="F1" s="103"/>
      <c r="G1" s="103"/>
    </row>
    <row r="2" spans="1:7" ht="17.25" thickTop="1" thickBot="1" x14ac:dyDescent="0.3">
      <c r="A2" s="15" t="s">
        <v>30</v>
      </c>
      <c r="B2" s="88" t="s">
        <v>95</v>
      </c>
      <c r="C2" s="101"/>
      <c r="D2" s="102"/>
    </row>
    <row r="3" spans="1:7" ht="16.5" thickTop="1" x14ac:dyDescent="0.25">
      <c r="A3" s="15" t="s">
        <v>0</v>
      </c>
      <c r="D3" s="16"/>
      <c r="E3" s="16"/>
    </row>
    <row r="4" spans="1:7" s="15" customFormat="1" ht="15.75" x14ac:dyDescent="0.25">
      <c r="A4" s="19" t="s">
        <v>31</v>
      </c>
      <c r="B4" s="16"/>
      <c r="C4" s="16"/>
      <c r="D4" s="16"/>
      <c r="E4" s="16"/>
      <c r="F4" s="26"/>
    </row>
    <row r="5" spans="1:7" s="15" customFormat="1" ht="26.45" customHeight="1" x14ac:dyDescent="0.25">
      <c r="A5" s="19"/>
      <c r="B5" s="16"/>
      <c r="C5" s="16"/>
      <c r="D5" s="16"/>
      <c r="E5" s="16"/>
      <c r="F5" s="26"/>
    </row>
    <row r="6" spans="1:7" s="15" customFormat="1" ht="51" customHeight="1" x14ac:dyDescent="0.25">
      <c r="A6" s="100" t="s">
        <v>32</v>
      </c>
      <c r="B6" s="100"/>
      <c r="C6" s="100"/>
      <c r="D6" s="100"/>
      <c r="E6" s="100"/>
      <c r="F6" s="100"/>
    </row>
    <row r="7" spans="1:7" s="18" customFormat="1" ht="25.15" customHeight="1" x14ac:dyDescent="0.25">
      <c r="A7" s="97" t="s">
        <v>33</v>
      </c>
      <c r="B7" s="98"/>
      <c r="C7" s="98"/>
      <c r="D7" s="98"/>
      <c r="E7" s="98"/>
      <c r="F7" s="99"/>
      <c r="G7" s="46"/>
    </row>
    <row r="8" spans="1:7" s="18" customFormat="1" ht="40.5" customHeight="1" x14ac:dyDescent="0.25">
      <c r="A8" s="35" t="s">
        <v>34</v>
      </c>
      <c r="B8" s="36" t="s">
        <v>35</v>
      </c>
      <c r="C8" s="36" t="s">
        <v>36</v>
      </c>
      <c r="D8" s="36" t="s">
        <v>37</v>
      </c>
      <c r="E8" s="37" t="s">
        <v>38</v>
      </c>
      <c r="F8" s="42" t="s">
        <v>39</v>
      </c>
      <c r="G8" s="46"/>
    </row>
    <row r="9" spans="1:7" s="18" customFormat="1" ht="29.45" customHeight="1" x14ac:dyDescent="0.25">
      <c r="A9" s="43" t="s">
        <v>40</v>
      </c>
      <c r="B9" s="44">
        <v>24000</v>
      </c>
      <c r="C9" s="44">
        <f>SUM(B9*0.32)</f>
        <v>7680</v>
      </c>
      <c r="D9" s="44">
        <f t="shared" ref="D9:D22" si="0">SUM(B9:C9)</f>
        <v>31680</v>
      </c>
      <c r="E9" s="44">
        <v>85000</v>
      </c>
      <c r="F9" s="49">
        <f>D9/E9</f>
        <v>0.37270588235294116</v>
      </c>
      <c r="G9" s="46"/>
    </row>
    <row r="10" spans="1:7" s="18" customFormat="1" ht="76.5" x14ac:dyDescent="0.25">
      <c r="A10" s="43" t="s">
        <v>41</v>
      </c>
      <c r="B10" s="44">
        <v>9000</v>
      </c>
      <c r="C10" s="44">
        <v>0</v>
      </c>
      <c r="D10" s="44">
        <f t="shared" si="0"/>
        <v>9000</v>
      </c>
      <c r="E10" s="44">
        <v>150000</v>
      </c>
      <c r="F10" s="49">
        <f>D10/E10</f>
        <v>0.06</v>
      </c>
      <c r="G10" s="47" t="s">
        <v>42</v>
      </c>
    </row>
    <row r="11" spans="1:7" s="18" customFormat="1" ht="40.9" customHeight="1" x14ac:dyDescent="0.25">
      <c r="A11" s="39"/>
      <c r="B11" s="40"/>
      <c r="C11" s="40"/>
      <c r="D11" s="40"/>
      <c r="E11" s="40"/>
      <c r="F11" s="50"/>
      <c r="G11" s="38"/>
    </row>
    <row r="12" spans="1:7" s="18" customFormat="1" ht="40.5" customHeight="1" x14ac:dyDescent="0.25">
      <c r="A12" s="27" t="s">
        <v>34</v>
      </c>
      <c r="B12" s="28" t="s">
        <v>35</v>
      </c>
      <c r="C12" s="28" t="s">
        <v>36</v>
      </c>
      <c r="D12" s="28" t="s">
        <v>37</v>
      </c>
      <c r="E12" s="85" t="s">
        <v>38</v>
      </c>
      <c r="F12" s="52" t="s">
        <v>39</v>
      </c>
      <c r="G12" s="41"/>
    </row>
    <row r="13" spans="1:7" s="18" customFormat="1" ht="15" customHeight="1" x14ac:dyDescent="0.25">
      <c r="A13" s="33"/>
      <c r="B13" s="34"/>
      <c r="C13" s="34"/>
      <c r="D13" s="34"/>
      <c r="E13" s="34"/>
      <c r="F13" s="45"/>
      <c r="G13" s="41"/>
    </row>
    <row r="14" spans="1:7" x14ac:dyDescent="0.25">
      <c r="A14" s="29" t="s">
        <v>40</v>
      </c>
      <c r="B14" s="62"/>
      <c r="C14" s="62"/>
      <c r="D14" s="64">
        <f>SUM(B14:C14)</f>
        <v>0</v>
      </c>
      <c r="E14" s="62"/>
      <c r="F14" s="54" t="e">
        <f t="shared" ref="F14:F22" si="1">D14/E14</f>
        <v>#DIV/0!</v>
      </c>
      <c r="G14" s="41"/>
    </row>
    <row r="15" spans="1:7" x14ac:dyDescent="0.25">
      <c r="A15" s="29" t="s">
        <v>43</v>
      </c>
      <c r="B15" s="62"/>
      <c r="C15" s="62"/>
      <c r="D15" s="64">
        <f>SUM(B15:C15)</f>
        <v>0</v>
      </c>
      <c r="E15" s="62"/>
      <c r="F15" s="54" t="e">
        <f t="shared" si="1"/>
        <v>#DIV/0!</v>
      </c>
      <c r="G15" s="41"/>
    </row>
    <row r="16" spans="1:7" x14ac:dyDescent="0.25">
      <c r="A16" s="29" t="s">
        <v>44</v>
      </c>
      <c r="B16" s="62"/>
      <c r="C16" s="62"/>
      <c r="D16" s="64">
        <f t="shared" si="0"/>
        <v>0</v>
      </c>
      <c r="E16" s="62"/>
      <c r="F16" s="54" t="e">
        <f t="shared" si="1"/>
        <v>#DIV/0!</v>
      </c>
    </row>
    <row r="17" spans="1:6" x14ac:dyDescent="0.25">
      <c r="A17" s="29" t="s">
        <v>45</v>
      </c>
      <c r="B17" s="62"/>
      <c r="C17" s="62"/>
      <c r="D17" s="64">
        <f t="shared" si="0"/>
        <v>0</v>
      </c>
      <c r="E17" s="62"/>
      <c r="F17" s="54" t="e">
        <f t="shared" si="1"/>
        <v>#DIV/0!</v>
      </c>
    </row>
    <row r="18" spans="1:6" x14ac:dyDescent="0.25">
      <c r="A18" s="29" t="s">
        <v>46</v>
      </c>
      <c r="B18" s="62"/>
      <c r="C18" s="62"/>
      <c r="D18" s="64">
        <f t="shared" si="0"/>
        <v>0</v>
      </c>
      <c r="E18" s="62"/>
      <c r="F18" s="54" t="e">
        <f>D18/E18</f>
        <v>#DIV/0!</v>
      </c>
    </row>
    <row r="19" spans="1:6" x14ac:dyDescent="0.25">
      <c r="A19" s="29" t="s">
        <v>47</v>
      </c>
      <c r="B19" s="62"/>
      <c r="C19" s="62"/>
      <c r="D19" s="64">
        <f t="shared" si="0"/>
        <v>0</v>
      </c>
      <c r="E19" s="62"/>
      <c r="F19" s="54" t="e">
        <f t="shared" si="1"/>
        <v>#DIV/0!</v>
      </c>
    </row>
    <row r="20" spans="1:6" x14ac:dyDescent="0.25">
      <c r="A20" s="29" t="s">
        <v>48</v>
      </c>
      <c r="B20" s="62"/>
      <c r="C20" s="62"/>
      <c r="D20" s="64">
        <f t="shared" si="0"/>
        <v>0</v>
      </c>
      <c r="E20" s="62"/>
      <c r="F20" s="54" t="e">
        <f t="shared" si="1"/>
        <v>#DIV/0!</v>
      </c>
    </row>
    <row r="21" spans="1:6" x14ac:dyDescent="0.25">
      <c r="A21" s="29" t="s">
        <v>49</v>
      </c>
      <c r="B21" s="62"/>
      <c r="C21" s="62"/>
      <c r="D21" s="64">
        <f t="shared" si="0"/>
        <v>0</v>
      </c>
      <c r="E21" s="62"/>
      <c r="F21" s="54" t="e">
        <f t="shared" si="1"/>
        <v>#DIV/0!</v>
      </c>
    </row>
    <row r="22" spans="1:6" x14ac:dyDescent="0.25">
      <c r="A22" s="29" t="s">
        <v>50</v>
      </c>
      <c r="B22" s="62"/>
      <c r="C22" s="62"/>
      <c r="D22" s="64">
        <f t="shared" si="0"/>
        <v>0</v>
      </c>
      <c r="E22" s="62"/>
      <c r="F22" s="54" t="e">
        <f t="shared" si="1"/>
        <v>#DIV/0!</v>
      </c>
    </row>
    <row r="23" spans="1:6" x14ac:dyDescent="0.25">
      <c r="A23" s="30" t="s">
        <v>51</v>
      </c>
      <c r="B23" s="63"/>
      <c r="C23" s="63"/>
      <c r="D23" s="65"/>
      <c r="E23" s="63"/>
      <c r="F23" s="55"/>
    </row>
    <row r="24" spans="1:6" x14ac:dyDescent="0.25">
      <c r="A24" s="61" t="s">
        <v>52</v>
      </c>
      <c r="B24" s="62"/>
      <c r="C24" s="62"/>
      <c r="D24" s="64">
        <f>SUM(B24:C24)</f>
        <v>0</v>
      </c>
      <c r="E24" s="62"/>
      <c r="F24" s="54" t="e">
        <f t="shared" ref="F24:F30" si="2">D24/E24</f>
        <v>#DIV/0!</v>
      </c>
    </row>
    <row r="25" spans="1:6" x14ac:dyDescent="0.25">
      <c r="A25" s="61" t="s">
        <v>85</v>
      </c>
      <c r="B25" s="62"/>
      <c r="C25" s="62"/>
      <c r="D25" s="64">
        <f>SUM(B25:C25)</f>
        <v>0</v>
      </c>
      <c r="E25" s="62"/>
      <c r="F25" s="54" t="e">
        <f t="shared" si="2"/>
        <v>#DIV/0!</v>
      </c>
    </row>
    <row r="26" spans="1:6" x14ac:dyDescent="0.25">
      <c r="A26" s="61" t="s">
        <v>52</v>
      </c>
      <c r="B26" s="62"/>
      <c r="C26" s="62"/>
      <c r="D26" s="64">
        <f t="shared" ref="D26:D29" si="3">SUM(B26:C26)</f>
        <v>0</v>
      </c>
      <c r="E26" s="62"/>
      <c r="F26" s="54" t="e">
        <f t="shared" si="2"/>
        <v>#DIV/0!</v>
      </c>
    </row>
    <row r="27" spans="1:6" x14ac:dyDescent="0.25">
      <c r="A27" s="61" t="s">
        <v>52</v>
      </c>
      <c r="B27" s="62"/>
      <c r="C27" s="62"/>
      <c r="D27" s="64">
        <f t="shared" si="3"/>
        <v>0</v>
      </c>
      <c r="E27" s="62"/>
      <c r="F27" s="54" t="e">
        <f t="shared" si="2"/>
        <v>#DIV/0!</v>
      </c>
    </row>
    <row r="28" spans="1:6" x14ac:dyDescent="0.25">
      <c r="A28" s="61" t="s">
        <v>52</v>
      </c>
      <c r="B28" s="62"/>
      <c r="C28" s="62"/>
      <c r="D28" s="64">
        <f t="shared" si="3"/>
        <v>0</v>
      </c>
      <c r="E28" s="62"/>
      <c r="F28" s="54" t="e">
        <f t="shared" si="2"/>
        <v>#DIV/0!</v>
      </c>
    </row>
    <row r="29" spans="1:6" x14ac:dyDescent="0.25">
      <c r="A29" s="61" t="s">
        <v>85</v>
      </c>
      <c r="B29" s="62"/>
      <c r="C29" s="62"/>
      <c r="D29" s="64">
        <f t="shared" si="3"/>
        <v>0</v>
      </c>
      <c r="E29" s="62"/>
      <c r="F29" s="54" t="e">
        <f t="shared" si="2"/>
        <v>#DIV/0!</v>
      </c>
    </row>
    <row r="30" spans="1:6" x14ac:dyDescent="0.25">
      <c r="A30" s="31" t="s">
        <v>53</v>
      </c>
      <c r="B30" s="32">
        <f>SUM(B14:B29)</f>
        <v>0</v>
      </c>
      <c r="C30" s="32">
        <f>SUM(C14:C29)</f>
        <v>0</v>
      </c>
      <c r="D30" s="32">
        <f>SUM(B30:C30)</f>
        <v>0</v>
      </c>
      <c r="E30" s="32">
        <f>SUM(E14:E29)</f>
        <v>0</v>
      </c>
      <c r="F30" s="53" t="e">
        <f t="shared" si="2"/>
        <v>#DIV/0!</v>
      </c>
    </row>
    <row r="31" spans="1:6" x14ac:dyDescent="0.25">
      <c r="F31" s="51"/>
    </row>
  </sheetData>
  <sheetProtection formatCells="0" formatColumns="0" formatRows="0" insertRows="0"/>
  <mergeCells count="4">
    <mergeCell ref="A7:F7"/>
    <mergeCell ref="A6:F6"/>
    <mergeCell ref="B2:D2"/>
    <mergeCell ref="A1:G1"/>
  </mergeCells>
  <printOptions gridLine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Select District Name">
          <x14:formula1>
            <xm:f>Sheet1!$A$1:$A$29</xm:f>
          </x14:formula1>
          <xm:sqref>B2:D2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29"/>
  <sheetViews>
    <sheetView workbookViewId="0">
      <selection activeCell="A16" sqref="A16"/>
    </sheetView>
  </sheetViews>
  <sheetFormatPr defaultRowHeight="15" x14ac:dyDescent="0.25"/>
  <cols>
    <col min="1" max="1" width="22" bestFit="1" customWidth="1"/>
  </cols>
  <sheetData>
    <row r="1" spans="1:2" x14ac:dyDescent="0.25">
      <c r="A1" s="56" t="s">
        <v>54</v>
      </c>
    </row>
    <row r="2" spans="1:2" x14ac:dyDescent="0.25">
      <c r="A2" s="56" t="s">
        <v>55</v>
      </c>
    </row>
    <row r="3" spans="1:2" x14ac:dyDescent="0.25">
      <c r="A3" s="56" t="s">
        <v>56</v>
      </c>
    </row>
    <row r="4" spans="1:2" x14ac:dyDescent="0.25">
      <c r="A4" s="56" t="s">
        <v>57</v>
      </c>
    </row>
    <row r="5" spans="1:2" x14ac:dyDescent="0.25">
      <c r="A5" s="56" t="s">
        <v>58</v>
      </c>
    </row>
    <row r="6" spans="1:2" x14ac:dyDescent="0.25">
      <c r="A6" s="56" t="s">
        <v>59</v>
      </c>
    </row>
    <row r="7" spans="1:2" x14ac:dyDescent="0.25">
      <c r="A7" s="56" t="s">
        <v>60</v>
      </c>
    </row>
    <row r="8" spans="1:2" x14ac:dyDescent="0.25">
      <c r="A8" s="56" t="s">
        <v>61</v>
      </c>
    </row>
    <row r="9" spans="1:2" x14ac:dyDescent="0.25">
      <c r="A9" s="56" t="s">
        <v>62</v>
      </c>
    </row>
    <row r="10" spans="1:2" x14ac:dyDescent="0.25">
      <c r="A10" s="56" t="s">
        <v>63</v>
      </c>
    </row>
    <row r="11" spans="1:2" x14ac:dyDescent="0.25">
      <c r="A11" s="56" t="s">
        <v>64</v>
      </c>
    </row>
    <row r="12" spans="1:2" x14ac:dyDescent="0.25">
      <c r="A12" s="56" t="s">
        <v>65</v>
      </c>
    </row>
    <row r="13" spans="1:2" x14ac:dyDescent="0.25">
      <c r="A13" s="56" t="s">
        <v>66</v>
      </c>
    </row>
    <row r="14" spans="1:2" x14ac:dyDescent="0.25">
      <c r="A14" s="56" t="s">
        <v>67</v>
      </c>
    </row>
    <row r="15" spans="1:2" x14ac:dyDescent="0.25">
      <c r="A15" s="56" t="s">
        <v>68</v>
      </c>
    </row>
    <row r="16" spans="1:2" x14ac:dyDescent="0.25">
      <c r="A16" s="56" t="s">
        <v>86</v>
      </c>
    </row>
    <row r="17" spans="1:1" x14ac:dyDescent="0.25">
      <c r="A17" s="56" t="s">
        <v>69</v>
      </c>
    </row>
    <row r="18" spans="1:1" x14ac:dyDescent="0.25">
      <c r="A18" s="56" t="s">
        <v>70</v>
      </c>
    </row>
    <row r="19" spans="1:1" x14ac:dyDescent="0.25">
      <c r="A19" s="56" t="s">
        <v>71</v>
      </c>
    </row>
    <row r="20" spans="1:1" x14ac:dyDescent="0.25">
      <c r="A20" s="56" t="s">
        <v>72</v>
      </c>
    </row>
    <row r="21" spans="1:1" x14ac:dyDescent="0.25">
      <c r="A21" s="56" t="s">
        <v>73</v>
      </c>
    </row>
    <row r="22" spans="1:1" x14ac:dyDescent="0.25">
      <c r="A22" s="56" t="s">
        <v>74</v>
      </c>
    </row>
    <row r="23" spans="1:1" x14ac:dyDescent="0.25">
      <c r="A23" s="56" t="s">
        <v>75</v>
      </c>
    </row>
    <row r="24" spans="1:1" x14ac:dyDescent="0.25">
      <c r="A24" s="56" t="s">
        <v>76</v>
      </c>
    </row>
    <row r="25" spans="1:1" x14ac:dyDescent="0.25">
      <c r="A25" s="56" t="s">
        <v>77</v>
      </c>
    </row>
    <row r="26" spans="1:1" x14ac:dyDescent="0.25">
      <c r="A26" s="56" t="s">
        <v>78</v>
      </c>
    </row>
    <row r="27" spans="1:1" x14ac:dyDescent="0.25">
      <c r="A27" s="56" t="s">
        <v>79</v>
      </c>
    </row>
    <row r="28" spans="1:1" x14ac:dyDescent="0.25">
      <c r="A28" s="56" t="s">
        <v>80</v>
      </c>
    </row>
    <row r="29" spans="1:1" x14ac:dyDescent="0.25">
      <c r="A29" s="56" t="s">
        <v>81</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A8A676AD79BBA46A3A117E94922354A" ma:contentTypeVersion="13" ma:contentTypeDescription="Create a new document." ma:contentTypeScope="" ma:versionID="31cdcc1221fa8b94079fee119788ec99">
  <xsd:schema xmlns:xsd="http://www.w3.org/2001/XMLSchema" xmlns:xs="http://www.w3.org/2001/XMLSchema" xmlns:p="http://schemas.microsoft.com/office/2006/metadata/properties" xmlns:ns2="1b12af08-8654-48ab-ae97-9357fc15abfc" xmlns:ns3="c27e785c-8e16-412b-8b1a-e9c87279f193" targetNamespace="http://schemas.microsoft.com/office/2006/metadata/properties" ma:root="true" ma:fieldsID="02e6b51fd4c929e2b2701e1f5e4d6d2f" ns2:_="" ns3:_="">
    <xsd:import namespace="1b12af08-8654-48ab-ae97-9357fc15abfc"/>
    <xsd:import namespace="c27e785c-8e16-412b-8b1a-e9c87279f19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ServiceLocation" minOccurs="0"/>
                <xsd:element ref="ns2:Status" minOccurs="0"/>
                <xsd:element ref="ns2:Topic"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2af08-8654-48ab-ae97-9357fc15ab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Status" ma:index="18" nillable="true" ma:displayName="Status" ma:format="Dropdown" ma:internalName="Status">
      <xsd:simpleType>
        <xsd:restriction base="dms:Choice">
          <xsd:enumeration value="Draft"/>
          <xsd:enumeration value="Final"/>
        </xsd:restriction>
      </xsd:simpleType>
    </xsd:element>
    <xsd:element name="Topic" ma:index="19" nillable="true" ma:displayName="Topic" ma:format="Dropdown" ma:internalName="Topic">
      <xsd:simpleType>
        <xsd:restriction base="dms:Choice">
          <xsd:enumeration value="Annual Reports"/>
          <xsd:enumeration value="Application/Plan for State Aid"/>
          <xsd:enumeration value="Audits/Financial Reviews"/>
          <xsd:enumeration value="COVID"/>
          <xsd:enumeration value="Board Governance"/>
          <xsd:enumeration value="Certification - Librarians"/>
          <xsd:enumeration value="CCA"/>
          <xsd:enumeration value="District Advisory Councils"/>
          <xsd:enumeration value="District Library Centers"/>
          <xsd:enumeration value="District Negotiated Agreements"/>
          <xsd:enumeration value="Grants (Keystone, LSTA, etc.)"/>
          <xsd:enumeration value="Human Resources"/>
          <xsd:enumeration value="Interlibrary Loan"/>
          <xsd:enumeration value="Library Info Changes"/>
          <xsd:enumeration value="Library Mergers/Branches"/>
          <xsd:enumeration value="Local Financial Effort"/>
          <xsd:enumeration value="Non-state Aided Libraries"/>
          <xsd:enumeration value="Open Hours/Temp Closures"/>
          <xsd:enumeration value="Policies"/>
          <xsd:enumeration value="Public Library Subsidy"/>
          <xsd:enumeration value="RTK/Sunshine Act"/>
          <xsd:enumeration value="School Libraries"/>
          <xsd:enumeration value="Service Areas"/>
          <xsd:enumeration value="Standards"/>
          <xsd:enumeration value="Statewide Library Cards"/>
          <xsd:enumeration value="Nonprofit Laws"/>
          <xsd:enumeration value="Waivers"/>
          <xsd:enumeration value="Youth Services"/>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27e785c-8e16-412b-8b1a-e9c87279f19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1b12af08-8654-48ab-ae97-9357fc15abfc" xsi:nil="true"/>
    <Topic xmlns="1b12af08-8654-48ab-ae97-9357fc15abfc" xsi:nil="true"/>
  </documentManagement>
</p:properties>
</file>

<file path=customXml/itemProps1.xml><?xml version="1.0" encoding="utf-8"?>
<ds:datastoreItem xmlns:ds="http://schemas.openxmlformats.org/officeDocument/2006/customXml" ds:itemID="{79181E78-48CD-4413-9D1D-D7F666DE6E19}">
  <ds:schemaRefs>
    <ds:schemaRef ds:uri="http://schemas.microsoft.com/sharepoint/v3/contenttype/forms"/>
  </ds:schemaRefs>
</ds:datastoreItem>
</file>

<file path=customXml/itemProps2.xml><?xml version="1.0" encoding="utf-8"?>
<ds:datastoreItem xmlns:ds="http://schemas.openxmlformats.org/officeDocument/2006/customXml" ds:itemID="{5B787A8C-E607-4FC6-91E4-3518A9C0B0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2af08-8654-48ab-ae97-9357fc15abfc"/>
    <ds:schemaRef ds:uri="c27e785c-8e16-412b-8b1a-e9c87279f1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C584B8-3BEA-4EA3-91A0-C8F259D09915}">
  <ds:schemaRefs>
    <ds:schemaRef ds:uri="c27e785c-8e16-412b-8b1a-e9c87279f193"/>
    <ds:schemaRef ds:uri="http://schemas.microsoft.com/office/2006/metadata/properties"/>
    <ds:schemaRef ds:uri="http://purl.org/dc/dcmitype/"/>
    <ds:schemaRef ds:uri="http://schemas.microsoft.com/office/infopath/2007/PartnerControls"/>
    <ds:schemaRef ds:uri="http://schemas.microsoft.com/office/2006/documentManagement/types"/>
    <ds:schemaRef ds:uri="http://www.w3.org/XML/1998/namespace"/>
    <ds:schemaRef ds:uri="http://purl.org/dc/elements/1.1/"/>
    <ds:schemaRef ds:uri="http://schemas.openxmlformats.org/package/2006/metadata/core-properties"/>
    <ds:schemaRef ds:uri="1b12af08-8654-48ab-ae97-9357fc15abf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District Budget</vt:lpstr>
      <vt:lpstr>District Staff</vt:lpstr>
      <vt:lpstr>Sheet1</vt:lpstr>
    </vt:vector>
  </TitlesOfParts>
  <Manager/>
  <Company>PA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Kruger, Anne</dc:creator>
  <cp:keywords/>
  <dc:description/>
  <cp:lastModifiedBy>Mark Sullivan</cp:lastModifiedBy>
  <cp:revision/>
  <dcterms:created xsi:type="dcterms:W3CDTF">2016-01-05T17:23:29Z</dcterms:created>
  <dcterms:modified xsi:type="dcterms:W3CDTF">2022-09-01T13:36:57Z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0x0101003A8A676AD79BBA46A3A117E94922354A</vt:lpwstr>
  </property>
  <property fmtid="{D5CDD505-2E9C-101B-9397-08002B2CF9AE}" pid="3" name="CofWorkbookId">
    <vt:lpwstr>4156bde5-3994-4758-a7a1-7eb7b603e2ed</vt:lpwstr>
  </property>
</Properties>
</file>